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23" i="1" l="1"/>
  <c r="D40" i="1"/>
  <c r="D10" i="1" l="1"/>
  <c r="C23" i="1"/>
  <c r="C22" i="1"/>
  <c r="C17" i="1"/>
  <c r="C18" i="1"/>
  <c r="C12" i="1"/>
  <c r="C14" i="1"/>
  <c r="C10" i="1"/>
  <c r="C26" i="1" l="1"/>
  <c r="C40" i="1"/>
  <c r="C39" i="1"/>
  <c r="C38" i="1"/>
  <c r="C21" i="1"/>
  <c r="C20" i="1"/>
  <c r="B10" i="1"/>
  <c r="E23" i="1" l="1"/>
  <c r="C11" i="1" l="1"/>
  <c r="C13" i="1"/>
  <c r="C15" i="1"/>
  <c r="C24" i="1"/>
  <c r="D41" i="1" l="1"/>
  <c r="D27" i="1"/>
  <c r="B27" i="1" l="1"/>
  <c r="C32" i="1" l="1"/>
  <c r="C33" i="1"/>
  <c r="C34" i="1"/>
  <c r="C35" i="1"/>
  <c r="C36" i="1"/>
  <c r="C37" i="1"/>
  <c r="C31" i="1"/>
  <c r="E41" i="1"/>
  <c r="E27" i="1"/>
  <c r="B41" i="1"/>
  <c r="C27" i="1" l="1"/>
  <c r="C41" i="1"/>
</calcChain>
</file>

<file path=xl/sharedStrings.xml><?xml version="1.0" encoding="utf-8"?>
<sst xmlns="http://schemas.openxmlformats.org/spreadsheetml/2006/main" count="45" uniqueCount="45">
  <si>
    <t>Základní škola a Mateřská škola Sudkov, příspěvková organizace</t>
  </si>
  <si>
    <t>Sudkov 176, 788 20 Sudkov, IČ 70990930</t>
  </si>
  <si>
    <t>Náklady v Kč</t>
  </si>
  <si>
    <t>Text</t>
  </si>
  <si>
    <t xml:space="preserve">Rozpočet </t>
  </si>
  <si>
    <t>Potraviny</t>
  </si>
  <si>
    <t>Ostatní</t>
  </si>
  <si>
    <t>Ostatní služby</t>
  </si>
  <si>
    <t>Cestovné</t>
  </si>
  <si>
    <t>Energie</t>
  </si>
  <si>
    <t>Mzdové náklady</t>
  </si>
  <si>
    <t>Jiné ostatní náklady</t>
  </si>
  <si>
    <t>Opravy</t>
  </si>
  <si>
    <t>Odpisy HIM</t>
  </si>
  <si>
    <t>Náklady z doplńkové činnosti</t>
  </si>
  <si>
    <t>Náklady Šablony</t>
  </si>
  <si>
    <t>ONIV</t>
  </si>
  <si>
    <t>Výnosy v Kč</t>
  </si>
  <si>
    <t>Úroky</t>
  </si>
  <si>
    <t>Školné ŠD</t>
  </si>
  <si>
    <t>Školné MŠ</t>
  </si>
  <si>
    <t>Výnosy stravné</t>
  </si>
  <si>
    <t>Zúčtování fondů</t>
  </si>
  <si>
    <t>Výnosy z doplňkové činnosti</t>
  </si>
  <si>
    <t>Dotace zřizovatele</t>
  </si>
  <si>
    <t>Mzdové náklady ze státního rozpočtu</t>
  </si>
  <si>
    <t>Náklady celkem</t>
  </si>
  <si>
    <t>Výnosy celkem</t>
  </si>
  <si>
    <t>Náklady z DDHM</t>
  </si>
  <si>
    <t>OP zaměstnanost</t>
  </si>
  <si>
    <t>Výnosy chipy</t>
  </si>
  <si>
    <t>Mgr.Eva Kupková-ředitelka školy</t>
  </si>
  <si>
    <t>Ing. Markéta Vintrová-hospodářka školy</t>
  </si>
  <si>
    <t>Rozpočet</t>
  </si>
  <si>
    <t>Spotřeba materiálu</t>
  </si>
  <si>
    <t>Rozpočet k 30.9.</t>
  </si>
  <si>
    <t>čerpání k 30.9.</t>
  </si>
  <si>
    <t xml:space="preserve">Návrh rozpočtu </t>
  </si>
  <si>
    <t>Dotace ze  SR,OP, šablony</t>
  </si>
  <si>
    <t>2023 po změnách</t>
  </si>
  <si>
    <t>Odpis pohledávek</t>
  </si>
  <si>
    <t>Soc. náklady -náhradní plnění</t>
  </si>
  <si>
    <t>Zpracovala: 27.10.2023</t>
  </si>
  <si>
    <t>Návrh rozpočtu 2024- plán výnosů a nákladů.</t>
  </si>
  <si>
    <t>Dokument byl vyvěšen na úřední desce školy a webu školy dne 27.listopadu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</si>
</sst>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0" xfId="0" applyFill="1" applyBorder="1"/>
    <xf numFmtId="0" fontId="0" fillId="0" borderId="0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47"/>
  <sheetViews>
    <sheetView tabSelected="1" topLeftCell="A19" workbookViewId="0">
      <selection activeCell="E45" sqref="E45"/>
    </sheetView>
  </sheetViews>
  <sheetFormatPr defaultRowHeight="14.4" x14ac:dyDescent="0.3"/>
  <cols>
    <col min="1" max="1" width="33.33203125" customWidth="1"/>
    <col min="2" max="5" width="15.77734375" customWidth="1"/>
  </cols>
  <sheetData>
    <row r="3" spans="1:5" x14ac:dyDescent="0.3">
      <c r="A3" t="s">
        <v>0</v>
      </c>
    </row>
    <row r="4" spans="1:5" x14ac:dyDescent="0.3">
      <c r="A4" t="s">
        <v>1</v>
      </c>
    </row>
    <row r="5" spans="1:5" ht="18" x14ac:dyDescent="0.35">
      <c r="A5" s="12" t="s">
        <v>43</v>
      </c>
    </row>
    <row r="7" spans="1:5" ht="15" thickBot="1" x14ac:dyDescent="0.35">
      <c r="A7" s="1" t="s">
        <v>2</v>
      </c>
    </row>
    <row r="8" spans="1:5" x14ac:dyDescent="0.3">
      <c r="A8" s="2" t="s">
        <v>3</v>
      </c>
      <c r="B8" s="21" t="s">
        <v>4</v>
      </c>
      <c r="C8" s="2" t="s">
        <v>35</v>
      </c>
      <c r="D8" s="2" t="s">
        <v>33</v>
      </c>
      <c r="E8" s="11" t="s">
        <v>37</v>
      </c>
    </row>
    <row r="9" spans="1:5" ht="15" thickBot="1" x14ac:dyDescent="0.35">
      <c r="A9" s="3"/>
      <c r="B9" s="22">
        <v>2023</v>
      </c>
      <c r="C9" s="3" t="s">
        <v>39</v>
      </c>
      <c r="D9" s="3" t="s">
        <v>36</v>
      </c>
      <c r="E9" s="10">
        <v>2024</v>
      </c>
    </row>
    <row r="10" spans="1:5" x14ac:dyDescent="0.3">
      <c r="A10" s="23" t="s">
        <v>34</v>
      </c>
      <c r="B10" s="8">
        <f>1415700-1215000</f>
        <v>200700</v>
      </c>
      <c r="C10" s="7">
        <f>B10+11000-30000-20000</f>
        <v>161700</v>
      </c>
      <c r="D10" s="13">
        <f>998205-875952</f>
        <v>122253</v>
      </c>
      <c r="E10" s="8">
        <v>224000</v>
      </c>
    </row>
    <row r="11" spans="1:5" x14ac:dyDescent="0.3">
      <c r="A11" s="20" t="s">
        <v>5</v>
      </c>
      <c r="B11" s="5">
        <v>1215000</v>
      </c>
      <c r="C11" s="7">
        <f t="shared" ref="C11:C24" si="0">B11</f>
        <v>1215000</v>
      </c>
      <c r="D11" s="14">
        <v>875952</v>
      </c>
      <c r="E11" s="5">
        <v>1245000</v>
      </c>
    </row>
    <row r="12" spans="1:5" x14ac:dyDescent="0.3">
      <c r="A12" s="20" t="s">
        <v>7</v>
      </c>
      <c r="B12" s="5">
        <v>550000</v>
      </c>
      <c r="C12" s="7">
        <f>B12+20000-6665+11900</f>
        <v>575235</v>
      </c>
      <c r="D12" s="14">
        <v>398996</v>
      </c>
      <c r="E12" s="5">
        <v>588634</v>
      </c>
    </row>
    <row r="13" spans="1:5" x14ac:dyDescent="0.3">
      <c r="A13" s="20" t="s">
        <v>8</v>
      </c>
      <c r="B13" s="5">
        <v>2000</v>
      </c>
      <c r="C13" s="7">
        <f t="shared" si="0"/>
        <v>2000</v>
      </c>
      <c r="D13" s="14">
        <v>0</v>
      </c>
      <c r="E13" s="5">
        <v>2000</v>
      </c>
    </row>
    <row r="14" spans="1:5" x14ac:dyDescent="0.3">
      <c r="A14" s="20" t="s">
        <v>9</v>
      </c>
      <c r="B14" s="5">
        <v>426839</v>
      </c>
      <c r="C14" s="7">
        <f>B14-34826+300000</f>
        <v>692013</v>
      </c>
      <c r="D14" s="14">
        <v>427416</v>
      </c>
      <c r="E14" s="5">
        <v>692000</v>
      </c>
    </row>
    <row r="15" spans="1:5" x14ac:dyDescent="0.3">
      <c r="A15" s="20" t="s">
        <v>10</v>
      </c>
      <c r="B15" s="5">
        <v>55000</v>
      </c>
      <c r="C15" s="7">
        <f t="shared" si="0"/>
        <v>55000</v>
      </c>
      <c r="D15" s="14">
        <v>29250</v>
      </c>
      <c r="E15" s="5">
        <v>55000</v>
      </c>
    </row>
    <row r="16" spans="1:5" x14ac:dyDescent="0.3">
      <c r="A16" s="20" t="s">
        <v>40</v>
      </c>
      <c r="B16" s="5">
        <v>0</v>
      </c>
      <c r="C16" s="7">
        <v>3826</v>
      </c>
      <c r="D16" s="14">
        <v>3826</v>
      </c>
      <c r="E16" s="5">
        <v>0</v>
      </c>
    </row>
    <row r="17" spans="1:5" x14ac:dyDescent="0.3">
      <c r="A17" s="20" t="s">
        <v>11</v>
      </c>
      <c r="B17" s="5">
        <v>40000</v>
      </c>
      <c r="C17" s="7">
        <f>B17-6900</f>
        <v>33100</v>
      </c>
      <c r="D17" s="14">
        <v>26678</v>
      </c>
      <c r="E17" s="5">
        <v>40000</v>
      </c>
    </row>
    <row r="18" spans="1:5" x14ac:dyDescent="0.3">
      <c r="A18" s="20" t="s">
        <v>12</v>
      </c>
      <c r="B18" s="5">
        <v>40000</v>
      </c>
      <c r="C18" s="7">
        <f>B18+15000</f>
        <v>55000</v>
      </c>
      <c r="D18" s="14">
        <v>38746</v>
      </c>
      <c r="E18" s="5">
        <v>140000</v>
      </c>
    </row>
    <row r="19" spans="1:5" x14ac:dyDescent="0.3">
      <c r="A19" s="20" t="s">
        <v>41</v>
      </c>
      <c r="B19" s="5"/>
      <c r="C19" s="7">
        <v>25000</v>
      </c>
      <c r="D19" s="14">
        <v>0</v>
      </c>
      <c r="E19" s="5">
        <v>25000</v>
      </c>
    </row>
    <row r="20" spans="1:5" x14ac:dyDescent="0.3">
      <c r="A20" s="20" t="s">
        <v>13</v>
      </c>
      <c r="B20" s="5">
        <v>89161</v>
      </c>
      <c r="C20" s="7">
        <f>B20</f>
        <v>89161</v>
      </c>
      <c r="D20" s="14">
        <v>66871</v>
      </c>
      <c r="E20" s="5">
        <v>91066</v>
      </c>
    </row>
    <row r="21" spans="1:5" x14ac:dyDescent="0.3">
      <c r="A21" s="20" t="s">
        <v>14</v>
      </c>
      <c r="B21" s="5">
        <v>37000</v>
      </c>
      <c r="C21" s="7">
        <f>B21+455000</f>
        <v>492000</v>
      </c>
      <c r="D21" s="14">
        <v>324488</v>
      </c>
      <c r="E21" s="5">
        <v>512000</v>
      </c>
    </row>
    <row r="22" spans="1:5" x14ac:dyDescent="0.3">
      <c r="A22" s="20" t="s">
        <v>15</v>
      </c>
      <c r="B22" s="5">
        <v>483000</v>
      </c>
      <c r="C22" s="7">
        <f>B22-34818</f>
        <v>448182</v>
      </c>
      <c r="D22" s="14">
        <v>389622</v>
      </c>
      <c r="E22" s="5">
        <v>483000</v>
      </c>
    </row>
    <row r="23" spans="1:5" x14ac:dyDescent="0.3">
      <c r="A23" s="20" t="s">
        <v>25</v>
      </c>
      <c r="B23" s="5">
        <v>19825000</v>
      </c>
      <c r="C23" s="7">
        <f>B23+29718</f>
        <v>19854718</v>
      </c>
      <c r="D23" s="14">
        <f>14025223+24598+53561</f>
        <v>14103382</v>
      </c>
      <c r="E23" s="5">
        <f>19825000</f>
        <v>19825000</v>
      </c>
    </row>
    <row r="24" spans="1:5" x14ac:dyDescent="0.3">
      <c r="A24" s="20" t="s">
        <v>29</v>
      </c>
      <c r="B24" s="5">
        <v>0</v>
      </c>
      <c r="C24" s="7">
        <f t="shared" si="0"/>
        <v>0</v>
      </c>
      <c r="D24" s="14">
        <v>0</v>
      </c>
      <c r="E24" s="5">
        <v>0</v>
      </c>
    </row>
    <row r="25" spans="1:5" x14ac:dyDescent="0.3">
      <c r="A25" s="20" t="s">
        <v>16</v>
      </c>
      <c r="B25" s="5">
        <v>250000</v>
      </c>
      <c r="C25" s="7">
        <v>244150</v>
      </c>
      <c r="D25" s="14">
        <v>229757</v>
      </c>
      <c r="E25" s="5">
        <v>250000</v>
      </c>
    </row>
    <row r="26" spans="1:5" ht="15" thickBot="1" x14ac:dyDescent="0.35">
      <c r="A26" s="24" t="s">
        <v>28</v>
      </c>
      <c r="B26" s="6">
        <v>0</v>
      </c>
      <c r="C26" s="7">
        <f>B26+36665</f>
        <v>36665</v>
      </c>
      <c r="D26" s="15">
        <v>36655</v>
      </c>
      <c r="E26" s="6">
        <v>0</v>
      </c>
    </row>
    <row r="27" spans="1:5" ht="15" thickBot="1" x14ac:dyDescent="0.35">
      <c r="A27" s="9" t="s">
        <v>26</v>
      </c>
      <c r="B27" s="18">
        <f>SUM(B10:B26)</f>
        <v>23213700</v>
      </c>
      <c r="C27" s="9">
        <f>SUM(C10:C26)</f>
        <v>23982750</v>
      </c>
      <c r="D27" s="9">
        <f>SUM(D10:D26)</f>
        <v>17073892</v>
      </c>
      <c r="E27" s="9">
        <f>SUM(E10:E26)</f>
        <v>24172700</v>
      </c>
    </row>
    <row r="28" spans="1:5" x14ac:dyDescent="0.3">
      <c r="B28" s="25"/>
      <c r="C28" s="26"/>
      <c r="D28" s="25"/>
      <c r="E28" s="25"/>
    </row>
    <row r="30" spans="1:5" ht="15" thickBot="1" x14ac:dyDescent="0.35">
      <c r="A30" s="1" t="s">
        <v>17</v>
      </c>
    </row>
    <row r="31" spans="1:5" x14ac:dyDescent="0.3">
      <c r="A31" s="19" t="s">
        <v>18</v>
      </c>
      <c r="B31" s="17">
        <v>700</v>
      </c>
      <c r="C31" s="16">
        <f>B31</f>
        <v>700</v>
      </c>
      <c r="D31" s="16">
        <v>0</v>
      </c>
      <c r="E31" s="17">
        <v>0</v>
      </c>
    </row>
    <row r="32" spans="1:5" x14ac:dyDescent="0.3">
      <c r="A32" s="20" t="s">
        <v>19</v>
      </c>
      <c r="B32" s="5">
        <v>18000</v>
      </c>
      <c r="C32" s="4">
        <f t="shared" ref="C32:C37" si="1">B32</f>
        <v>18000</v>
      </c>
      <c r="D32" s="4">
        <v>10877</v>
      </c>
      <c r="E32" s="5">
        <v>29000</v>
      </c>
    </row>
    <row r="33" spans="1:5" x14ac:dyDescent="0.3">
      <c r="A33" s="20" t="s">
        <v>20</v>
      </c>
      <c r="B33" s="5">
        <v>60000</v>
      </c>
      <c r="C33" s="4">
        <f t="shared" si="1"/>
        <v>60000</v>
      </c>
      <c r="D33" s="4">
        <v>68525</v>
      </c>
      <c r="E33" s="5">
        <v>80000</v>
      </c>
    </row>
    <row r="34" spans="1:5" x14ac:dyDescent="0.3">
      <c r="A34" s="20" t="s">
        <v>21</v>
      </c>
      <c r="B34" s="5">
        <v>1200000</v>
      </c>
      <c r="C34" s="4">
        <f t="shared" si="1"/>
        <v>1200000</v>
      </c>
      <c r="D34" s="4">
        <v>884647</v>
      </c>
      <c r="E34" s="5">
        <v>1250000</v>
      </c>
    </row>
    <row r="35" spans="1:5" x14ac:dyDescent="0.3">
      <c r="A35" s="20" t="s">
        <v>30</v>
      </c>
      <c r="B35" s="5">
        <v>4000</v>
      </c>
      <c r="C35" s="4">
        <f t="shared" si="1"/>
        <v>4000</v>
      </c>
      <c r="D35" s="4">
        <v>3577</v>
      </c>
      <c r="E35" s="5">
        <v>4000</v>
      </c>
    </row>
    <row r="36" spans="1:5" x14ac:dyDescent="0.3">
      <c r="A36" s="20" t="s">
        <v>22</v>
      </c>
      <c r="B36" s="5">
        <v>35000</v>
      </c>
      <c r="C36" s="4">
        <f t="shared" si="1"/>
        <v>35000</v>
      </c>
      <c r="D36" s="4">
        <v>0</v>
      </c>
      <c r="E36" s="5">
        <v>35000</v>
      </c>
    </row>
    <row r="37" spans="1:5" x14ac:dyDescent="0.3">
      <c r="A37" s="20" t="s">
        <v>6</v>
      </c>
      <c r="B37" s="5">
        <v>1000</v>
      </c>
      <c r="C37" s="4">
        <f t="shared" si="1"/>
        <v>1000</v>
      </c>
      <c r="D37" s="4">
        <v>3629</v>
      </c>
      <c r="E37" s="5">
        <v>4000</v>
      </c>
    </row>
    <row r="38" spans="1:5" x14ac:dyDescent="0.3">
      <c r="A38" s="20" t="s">
        <v>23</v>
      </c>
      <c r="B38" s="5">
        <v>37000</v>
      </c>
      <c r="C38" s="4">
        <f>B38+455000</f>
        <v>492000</v>
      </c>
      <c r="D38" s="4">
        <v>411588</v>
      </c>
      <c r="E38" s="5">
        <v>512000</v>
      </c>
    </row>
    <row r="39" spans="1:5" x14ac:dyDescent="0.3">
      <c r="A39" s="20" t="s">
        <v>24</v>
      </c>
      <c r="B39" s="5">
        <v>1300000</v>
      </c>
      <c r="C39" s="4">
        <f>B39+325000</f>
        <v>1625000</v>
      </c>
      <c r="D39" s="4">
        <v>1218750</v>
      </c>
      <c r="E39" s="5">
        <v>1700000</v>
      </c>
    </row>
    <row r="40" spans="1:5" ht="15" thickBot="1" x14ac:dyDescent="0.35">
      <c r="A40" s="20" t="s">
        <v>38</v>
      </c>
      <c r="B40" s="5">
        <v>20558000</v>
      </c>
      <c r="C40" s="4">
        <f>B40+23868-34818</f>
        <v>20547050</v>
      </c>
      <c r="D40" s="4">
        <f>D22+D23+D25</f>
        <v>14722761</v>
      </c>
      <c r="E40" s="5">
        <v>20558000</v>
      </c>
    </row>
    <row r="41" spans="1:5" ht="15" thickBot="1" x14ac:dyDescent="0.35">
      <c r="A41" s="9" t="s">
        <v>27</v>
      </c>
      <c r="B41" s="18">
        <f>SUM(B31:B40)</f>
        <v>23213700</v>
      </c>
      <c r="C41" s="9">
        <f>SUM(C31:C40)</f>
        <v>23982750</v>
      </c>
      <c r="D41" s="9">
        <f>SUM(D31:D40)</f>
        <v>17324354</v>
      </c>
      <c r="E41" s="9">
        <f>SUM(E31:E40)</f>
        <v>24172000</v>
      </c>
    </row>
    <row r="42" spans="1:5" x14ac:dyDescent="0.3">
      <c r="D42" s="25"/>
    </row>
    <row r="44" spans="1:5" x14ac:dyDescent="0.3">
      <c r="A44" t="s">
        <v>44</v>
      </c>
    </row>
    <row r="46" spans="1:5" x14ac:dyDescent="0.3">
      <c r="A46" t="s">
        <v>42</v>
      </c>
      <c r="B46" t="s">
        <v>32</v>
      </c>
    </row>
    <row r="47" spans="1:5" x14ac:dyDescent="0.3">
      <c r="B47" t="s">
        <v>31</v>
      </c>
    </row>
  </sheetData>
  <pageMargins left="0.7" right="0.7" top="0.78740157499999996" bottom="0.78740157499999996" header="0.3" footer="0.3"/>
  <pageSetup paperSize="9" scale="92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Marketa Vintrova</dc:creator>
  <cp:lastModifiedBy>Marketa Vintrova</cp:lastModifiedBy>
  <cp:lastPrinted>2023-10-27T08:01:48Z</cp:lastPrinted>
  <dcterms:created xsi:type="dcterms:W3CDTF">2020-12-17T08:38:37Z</dcterms:created>
  <dcterms:modified xsi:type="dcterms:W3CDTF">2023-11-27T08:31:25Z</dcterms:modified>
</cp:coreProperties>
</file>